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1394 (28-11-2025)\RESPUESTAS\SDCultura\"/>
    </mc:Choice>
  </mc:AlternateContent>
  <bookViews>
    <workbookView xWindow="0" yWindow="0" windowWidth="12375" windowHeight="10575"/>
  </bookViews>
  <sheets>
    <sheet name="Respuesta 1,2,3" sheetId="1" r:id="rId1"/>
  </sheets>
  <calcPr calcId="162913"/>
  <extLst>
    <ext uri="GoogleSheetsCustomDataVersion2">
      <go:sheetsCustomData xmlns:go="http://customooxmlschemas.google.com/" r:id="rId5" roundtripDataChecksum="MTYEqYPWGZGu88wwcncyztdmeaQYNZHFw55usovhKjk="/>
    </ext>
  </extLst>
</workbook>
</file>

<file path=xl/calcChain.xml><?xml version="1.0" encoding="utf-8"?>
<calcChain xmlns="http://schemas.openxmlformats.org/spreadsheetml/2006/main">
  <c r="S39" i="1" l="1"/>
  <c r="Q39" i="1"/>
  <c r="R39" i="1" s="1"/>
  <c r="O39" i="1"/>
  <c r="P39" i="1" s="1"/>
  <c r="N39" i="1"/>
  <c r="L39" i="1"/>
  <c r="Q33" i="1"/>
  <c r="R33" i="1" s="1"/>
  <c r="O33" i="1"/>
  <c r="S33" i="1" s="1"/>
  <c r="N33" i="1"/>
  <c r="L33" i="1"/>
  <c r="Q30" i="1"/>
  <c r="R30" i="1" s="1"/>
  <c r="O30" i="1"/>
  <c r="S30" i="1" s="1"/>
  <c r="N30" i="1"/>
  <c r="L30" i="1"/>
  <c r="S26" i="1"/>
  <c r="Q26" i="1"/>
  <c r="R26" i="1" s="1"/>
  <c r="P26" i="1"/>
  <c r="O26" i="1"/>
  <c r="N26" i="1"/>
  <c r="L26" i="1"/>
  <c r="Q23" i="1"/>
  <c r="R23" i="1" s="1"/>
  <c r="O23" i="1"/>
  <c r="S23" i="1" s="1"/>
  <c r="N23" i="1"/>
  <c r="L23" i="1"/>
  <c r="S17" i="1"/>
  <c r="R17" i="1"/>
  <c r="Q17" i="1"/>
  <c r="P17" i="1"/>
  <c r="O17" i="1"/>
  <c r="N17" i="1"/>
  <c r="L17" i="1"/>
  <c r="S11" i="1"/>
  <c r="Q11" i="1"/>
  <c r="R11" i="1" s="1"/>
  <c r="P11" i="1"/>
  <c r="O11" i="1"/>
  <c r="N11" i="1"/>
  <c r="L11" i="1"/>
  <c r="R7" i="1"/>
  <c r="Q7" i="1"/>
  <c r="O7" i="1"/>
  <c r="S7" i="1" s="1"/>
  <c r="N7" i="1"/>
  <c r="L7" i="1"/>
  <c r="R5" i="1"/>
  <c r="Q5" i="1"/>
  <c r="O5" i="1"/>
  <c r="S5" i="1" s="1"/>
  <c r="N5" i="1"/>
  <c r="L5" i="1"/>
  <c r="Q2" i="1"/>
  <c r="R2" i="1" s="1"/>
  <c r="P2" i="1"/>
  <c r="O2" i="1"/>
  <c r="S2" i="1" s="1"/>
  <c r="N2" i="1"/>
  <c r="L2" i="1"/>
  <c r="P5" i="1" l="1"/>
  <c r="P33" i="1"/>
  <c r="P23" i="1"/>
  <c r="P30" i="1"/>
  <c r="P7" i="1"/>
</calcChain>
</file>

<file path=xl/sharedStrings.xml><?xml version="1.0" encoding="utf-8"?>
<sst xmlns="http://schemas.openxmlformats.org/spreadsheetml/2006/main" count="115" uniqueCount="90">
  <si>
    <t>Entidad</t>
  </si>
  <si>
    <t>Programa</t>
  </si>
  <si>
    <t>Proyecto</t>
  </si>
  <si>
    <t>Metas 2025</t>
  </si>
  <si>
    <t>Ejecución física  a 31 de Octubre de 2025</t>
  </si>
  <si>
    <t>proyección de ejecucción fisica a 31 de diciembre de 2025</t>
  </si>
  <si>
    <t>Fuente de Financiación</t>
  </si>
  <si>
    <t>Apropiación Inicial</t>
  </si>
  <si>
    <t>Adiciones</t>
  </si>
  <si>
    <t>Apropiación disponible</t>
  </si>
  <si>
    <t>Comprometido</t>
  </si>
  <si>
    <t>% Comprometido</t>
  </si>
  <si>
    <t>Giros acumulados presupuesto</t>
  </si>
  <si>
    <t>% Giros acumulados</t>
  </si>
  <si>
    <t>$ proyección de ejecucción a 31 de dic (compromisos)</t>
  </si>
  <si>
    <t>% proyección de ejecucción a 31 de dic (compromisos)</t>
  </si>
  <si>
    <t>$ proyección de ejecucción a 31 de dic (giros)</t>
  </si>
  <si>
    <t>% proyección de ejecucción a 31 de dic (giros)</t>
  </si>
  <si>
    <t>Estimado de recursos no comprometidos a 31 de dic</t>
  </si>
  <si>
    <t>Estimado de recursos no girados a 31 de dic (reservas presupuestales)</t>
  </si>
  <si>
    <t>Observaciones</t>
  </si>
  <si>
    <t>SCRD</t>
  </si>
  <si>
    <t>16 - Atención Integral a la Primera Infancia y Educación como Eje del Potencial Humano</t>
  </si>
  <si>
    <t>7893 - Formación Artística, Cultural y Deportiva a lo largo de la vida</t>
  </si>
  <si>
    <t>Beneficiar 2.957 Personas en procesos de cualificación y formación a nivel de educación informal en modalidad
presencial y/o virtual en arte, cultura, patrimonio, recreación, deporte y convergencia digital en Bogotá D.C.</t>
  </si>
  <si>
    <t>1-100-F001 VA-RECURSOS DISTRITO</t>
  </si>
  <si>
    <t>No se presentan observaciones</t>
  </si>
  <si>
    <t>Beneficiar 94 Personas en procesos de formación a nivel formal en educación superior, educación para el trabajo, el desarrollo humano y fomento para el apoyo a la profesionalización de agentes del sector cultura, recreación y deporte de Bogotá, D.C.</t>
  </si>
  <si>
    <t>Fortalecimiento 1 Sistema Distrital de Formación Artística y Cultural -SIDFAC para el crecimiento y sostenibilidad de los procesos de formación en arte, cultura, patrimonio, recreación, deporte y convergencia digital del Distrito
Capital.</t>
  </si>
  <si>
    <t>22 - Bogotá, una ciudad de puertas abiertas al mundo</t>
  </si>
  <si>
    <t>7929 - Fortalecimiento de alianzas estratégicas a nivel bilateral y multilateral</t>
  </si>
  <si>
    <t>Participar 5 Eventos, espacios, iniciativas y/o encuentros para posicionar a Bogotá como como un destino cultural y recreodeportivo destacado en la región</t>
  </si>
  <si>
    <t>1-100-F001 VA-RECURSOS DISTRITO
1-100-I036 VA-CONVENIOS</t>
  </si>
  <si>
    <t>Desarrollar 7 Eventos, espacios, iniciativas y/o encuentros que fomenten la diversidad de expresiones culturales y recreo-deportivas a nivel local, nacional e internacional</t>
  </si>
  <si>
    <t>14 - Bogotá deportiva, recreativa, artística, patrimonial e intercultural</t>
  </si>
  <si>
    <t>7957 - Fortalecimiento de prácticas y transformaciones culturales, patrimoniales, urbanas y sociales para el bienestar integral de Bogotá D.C.</t>
  </si>
  <si>
    <t>Desarrollar 3 estrategias en arte, cultura, recreación, deporte, actividad física y prácticas de movimiento orientadas a promover la salud y bienestar como estrategia innovadora de promoción, prevención y atención terapéutica en salud, asegurando impactos medibles a nivel fisiológ (...)</t>
  </si>
  <si>
    <t>1-100-F001 VA-RECURSOS DISTRITO
1-100-I011 VA-ESTAMPILLA PROCULTURA
1-100-I036 VA-CONVENIOS
1-200-I011 RB-ESTAMPILLA PROCULTURA
1-300-I009 REAF-ESTAMPILLA PROCULTURA</t>
  </si>
  <si>
    <t>Entregar 148 Beneficios Económicos Periódicos (BEPS) a creadores o gestores culturales que devenguen menos del salario mínimo legal vigente en Bogotá.</t>
  </si>
  <si>
    <t>Desarrollar 90 actividades para la promoción, el fortalecimiento y desarrollo de las prácticas artísticas, culturales y patrimoniales como un medio para el ejercicio de los derechos culturales y el desarrollo humano, con
alcance zonal, distrital y regional.</t>
  </si>
  <si>
    <t>Desarrollar 10 actividades de Patrimonios que vincule a las comunidades y a la ciudadanía en general.</t>
  </si>
  <si>
    <t>20 - Promoción del emprendimiento formal, equitativo e incluyente</t>
  </si>
  <si>
    <t>7959 - Fortalecimiento de la sostenibilidad económica del sector cultural y creativo</t>
  </si>
  <si>
    <t>Realizar 70 encuentros para activar 11 Distritos creativos para creación de valor y riqueza de las organizaciones y agentes culturales y creativos, así como laresignificación del imaginario colectivo del entorno en Bogotá</t>
  </si>
  <si>
    <t>Implementar 5 Proyectos de jornada 24 horas para el fortalecimiento del ecosistema cultural y creativo de la ciudad.</t>
  </si>
  <si>
    <t>Vincular 450 agentes del ecosistema cultural y creativo en procesos de fortalecimiento de competencias emprendedoras y empresariales promoviendo susostenibilidad.</t>
  </si>
  <si>
    <t>Beneficiar 759 personas en acciones de convergencia digital mediante procesos de formación y alfabetización digital.</t>
  </si>
  <si>
    <t>Beneficiar 300 personas a través de acciones para crear, circular y posicionar bienes y servicios de los agentes de Bogotá.</t>
  </si>
  <si>
    <t>Realizar 4 estudios relacionados con la economía cultural y creativa en Bogotá</t>
  </si>
  <si>
    <t>7965 - Fortalecimiento del fomento para el desarrollo de procesos culturales sostenibles en Bogotá D.C</t>
  </si>
  <si>
    <t>Entregar 320 estímulos de conformidad con los lineamientos establecidos en el procedimiento de Fomento.</t>
  </si>
  <si>
    <t>1-100-F001 VA-RECURSOS DISTRITO
1-100-I028 VA-CONTRIBUCIÓN A LAS ARTES ESCÉNICAS
1-100-I036 VA-CONVENIOS1-200-I034 RB-CONVENIOS</t>
  </si>
  <si>
    <t>Otorgar 30 apoyos en conformidad con los objetivos estratégicos sectoriales articulados al Plan de Desarrollo vigente.</t>
  </si>
  <si>
    <t>Entregar 283 reconocimientos de conformidad con los lineamientos establecidos en el procedimiento de Fomento.</t>
  </si>
  <si>
    <t>Implementar 1 estrategia de apropiación social del fomento para el cierre de brechas poblacionales y territoriales.</t>
  </si>
  <si>
    <t>Otorgar 530 incentivos que faciliten el acceso e inclusión de sectores, poblaciones y territorios diversificando la participación en procesos de fomento.</t>
  </si>
  <si>
    <t>Fortalecer 349 agentes culturales en relación a sus necesidades y potencialidades, a través de acciones de fomento en red.</t>
  </si>
  <si>
    <t>7970 - Fortalecimiento del acceso a la cultura escrita de los habitantes de Bogotá D.C.</t>
  </si>
  <si>
    <t>Lograr 4.913.475  Número de visitas a las bibliotecas, espacios de lectura y espacios alternativas de interacción con lectura y escritura creativa y crítica a través de la gestión y aseguramiento del funcionamiento de los espacios bibliotecarios.</t>
  </si>
  <si>
    <t>1-100-F001 VA-RECURSOS DISTRITO
1-100-I036 VA-CONVENIOS
1-400-I022 RF-SGP PROPÓSITO GENERAL-CULTURA
2-100-I009 VA-SGP PROPÓSITO GENERAL
2-100-I011 VA-SGP PROPÓSITO GENERAL CULTURA</t>
  </si>
  <si>
    <t>Ejecutar el 30 por ciento del plan de acción para el fomento y promoción de la cultura escrita</t>
  </si>
  <si>
    <t>Crear 3 Número Nuevos espacios físicos y/o de extensión de servicios bibliotecarios para el acceso a la lectura, la escritura y la oralidad</t>
  </si>
  <si>
    <t>24 - Revitalización y renovación urbana y rural con inclusión</t>
  </si>
  <si>
    <t>7990 - Asistencia Técnica para el desarrollo de infraestructuras culturales sostenibles en el Distrito Capital Bogotá D.C</t>
  </si>
  <si>
    <t>Estructurar y construir 2,1 Parques y equipamientos culturales recreativos y/o deportivos que promuevan el ejercicio de los derechos culturales de la ciudadanía. Como mínimo se construirá un escenario deportivo exclusivo para la práctica de nuevas tendencias deportivas y once zonas demarcadas y habilitadas para masco (...)</t>
  </si>
  <si>
    <t>1-100-F001 VA-RECURSOS DISTRITO
1-100-F039 VA-CRÉDITO
1-100-I028 VA-CONTRIBUCIÓN A LAS ARTES ESCÉNICAS
1-300-I024 REAF-CONTRIBUCIÓN A LAS ARTES ESCÉNICAS
1-400-I006 RF-CONTRIBUCIÓN A LAS ARTES ESCÉNICAS
1-601-F001 PAS-OTROS DISTRITO
1-601-I026 PAS-CONTRIBUCIÓN A LAS ARTES ESCÉNICAS
1-602-I026 PAS-RB-CONTRIBUCIÓN A LAS ARTES ESCÉNICAS</t>
  </si>
  <si>
    <t>Adecuar y/o sostener 0,50 Equipamiento cultural, recreativo y/o deportivo propiciando espacios de encuentro para las comunidades</t>
  </si>
  <si>
    <t>Realizar 15 Encuentros saberes estrategias ciudadanas para la activación y apropiación de infraestructuras culturales</t>
  </si>
  <si>
    <t>Apoyar 21 Iniciativas de mejoramiento de equipamientos culturales del Distrito Capital con recursos provenientes de la contribución parafiscal para el fortalecimiento de las artes escénicas (LEP).</t>
  </si>
  <si>
    <t>1 - Diálogo social y cultura ciudadana para la convivencia pacifica y la recuperación de la
 confianza</t>
  </si>
  <si>
    <t>7991 - Innovación y cambio cultural para la transformación de comportamientos que promuevan el orgullo por la ciudad de Bogotá D.C</t>
  </si>
  <si>
    <t>Realizar 36 mediciones sobre cultura ciudadana, cultura, recreación y deporte</t>
  </si>
  <si>
    <t>Implementar 8 estrategias de transformación de cultura ciudadana</t>
  </si>
  <si>
    <t>Vincular 2240 personas en acciones pedagógicas que fortalezcan la identidad cultura</t>
  </si>
  <si>
    <t>8027 - Fortalecimiento de la gobernanza territorial, la participación incidente y la atención diferenciada de los grupos étnicos, etarios y sectores sociales</t>
  </si>
  <si>
    <t>Diseñar y dinamizar 1 estrategia de participación sectorial e intersectorial que aporte al reconocimiento, implementación y seguimiento al Modelo de Gestión CulturalTerritorial en las 20 localidades de Bogotá.</t>
  </si>
  <si>
    <t>1-100-F001 VA-RECURSOS DISTRITO
1-100-I026 VA-IMPUESTO AL CONSUMO DE TELEFONÍA MÓVIL
1-100-I036 VA-CONVENIOS
1-200-I024 RB-IMPUESTO AL CONSUMO TELEFONÍA MÓVIL</t>
  </si>
  <si>
    <t>Realizar 32 encuentros de co-creación con las comunidades para potenciar y dinamizar prácticas de transformación cultural, saberes comunitarios y poblacionales,prácticas artísticas y patrimoniales.</t>
  </si>
  <si>
    <t>Formular e implementar 1 estrategia comunitaria para promover laboratorios barriales de transformación cultural para la paz, dirigido a personas víctimas del conflictoarmado y personas en procesos de reincorporación, que residan en los territorios priorizados en Bogotá.</t>
  </si>
  <si>
    <t>Diseñar e implementar 1 estrategia comunitaria para la formación en cultura de paz dirigido a agentes culturales de Bogotá en torno a los siguientes ejes detransformación: culturas de paz, memorias, pervivencia cultural, reconciliación, no estigmatización y convivencia.</t>
  </si>
  <si>
    <t>Concertar, implementar y dar seguimiento a 18 estrategias, planes, programas y proyectos a ejecutarse para el cumplimiento de las políticas públicas poblacionalescoordinadamente con las instancias de participación de los grupos étnicos, etarios y sectores sociales; así como, acompañar técnicamente al sector cultura, recreación ydeporte.</t>
  </si>
  <si>
    <t>Realizar 13 sesiones con los consejeros y equipos del Sistema Distrital de Arte, Cultura y Patrimonio enfocadas en desarrollar y aplicar lineamientos técnicos ymetodológicos que incentiven la participación ciudadana incidente y fortalezcan la gobernanza cultural en la ciudad</t>
  </si>
  <si>
    <t>8036 - Fortalecimiento Institucional para una Gobernanza Pública Confiable en Bogotá D.C.</t>
  </si>
  <si>
    <t>Ejecutar el 95 Porciento del plan de acción anual de TI</t>
  </si>
  <si>
    <t>Cumplir con el 90 Porciento del Plan anual de mantenimiento de las 2 sedes administrativas a cargo de la entidad, los bienes muebles que las componen y atender los requerimientos internos y externos referentes a los mismos</t>
  </si>
  <si>
    <t>Elaborar y mantener 1 Plan de acompañamiento a los servicios de asistencia técnica para fortalecer la gestión de la SCRD</t>
  </si>
  <si>
    <t>Fortalecer en 0,25 el Sistema de gestión documental de conformidad con la normatividad vigente implementación de 1 Sistemas de gestión documental de conformidad con la normatividad vigente</t>
  </si>
  <si>
    <t>Diseñar e implementar 1 Modelo de Relacionamiento Integral con la ciudadanía en la Secretaría de Cultura, Recreación y Deporte</t>
  </si>
  <si>
    <t>Estructurar en 0,25 el Esquema de gestión orientado hacia la articulación y fortalecimiento de las dinámicas de planeación, gestión institucional y gestión del conocimiento en la SCRD y el sector</t>
  </si>
  <si>
    <t>Realizar en un 0,25 el Plan de acción de formación, fortalecimiento, eventos territoriales,actividades comunitarias, campañas y estrategias de comunicación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</si>
</sst>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\ #,##0"/>
    <numFmt numFmtId="165" formatCode="_-&quot;$&quot;\ * #,##0_-;\-&quot;$&quot;\ * #,##0_-;_-&quot;$&quot;\ * &quot;-&quot;??_-;_-@"/>
  </numFmts>
  <fonts count="5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sz val="10"/>
      <color rgb="FF00000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9" fontId="3" fillId="0" borderId="2" xfId="0" applyNumberFormat="1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165" fontId="3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1003"/>
  <sheetViews>
    <sheetView tabSelected="1" workbookViewId="0"/>
  </sheetViews>
  <sheetFormatPr baseColWidth="10" defaultColWidth="12.5703125" defaultRowHeight="15" customHeight="1" x14ac:dyDescent="0.2"/>
  <cols>
    <col min="1" max="1" width="14.7109375" customWidth="1"/>
    <col min="2" max="2" width="17.85546875" customWidth="1"/>
    <col min="3" max="3" width="30.5703125" customWidth="1"/>
    <col min="4" max="4" width="39.42578125" customWidth="1"/>
    <col min="5" max="5" width="15.85546875" customWidth="1"/>
    <col min="6" max="6" width="18.42578125" customWidth="1"/>
    <col min="7" max="7" width="30.42578125" customWidth="1"/>
    <col min="8" max="8" width="23.85546875" customWidth="1"/>
    <col min="9" max="9" width="16.5703125" customWidth="1"/>
    <col min="10" max="10" width="19.42578125" customWidth="1"/>
    <col min="11" max="11" width="16.5703125" customWidth="1"/>
    <col min="12" max="12" width="13.7109375" customWidth="1"/>
    <col min="13" max="13" width="23.5703125" customWidth="1"/>
    <col min="15" max="16" width="17.140625" customWidth="1"/>
    <col min="17" max="17" width="25.42578125" customWidth="1"/>
    <col min="18" max="18" width="19.140625" customWidth="1"/>
    <col min="19" max="19" width="22.42578125" customWidth="1"/>
    <col min="20" max="20" width="27.42578125" customWidth="1"/>
    <col min="21" max="21" width="39.28515625" customWidth="1"/>
  </cols>
  <sheetData>
    <row r="1" spans="1:36" ht="44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2" t="s">
        <v>20</v>
      </c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76.5" x14ac:dyDescent="0.2">
      <c r="A2" s="16" t="s">
        <v>21</v>
      </c>
      <c r="B2" s="16" t="s">
        <v>22</v>
      </c>
      <c r="C2" s="16" t="s">
        <v>23</v>
      </c>
      <c r="D2" s="4" t="s">
        <v>24</v>
      </c>
      <c r="E2" s="5">
        <v>2904</v>
      </c>
      <c r="F2" s="5">
        <v>2957</v>
      </c>
      <c r="G2" s="15" t="s">
        <v>25</v>
      </c>
      <c r="H2" s="17">
        <v>5000000000</v>
      </c>
      <c r="I2" s="13">
        <v>0</v>
      </c>
      <c r="J2" s="13">
        <v>3940000000</v>
      </c>
      <c r="K2" s="13">
        <v>3890723746</v>
      </c>
      <c r="L2" s="9">
        <f>K2/J2</f>
        <v>0.98749333654822335</v>
      </c>
      <c r="M2" s="13">
        <v>2743515374</v>
      </c>
      <c r="N2" s="9">
        <f>M2/J2</f>
        <v>0.69632369898477153</v>
      </c>
      <c r="O2" s="12">
        <f>J2</f>
        <v>3940000000</v>
      </c>
      <c r="P2" s="9">
        <f>O2/J2</f>
        <v>1</v>
      </c>
      <c r="Q2" s="12">
        <f>J2-T2</f>
        <v>3890390000</v>
      </c>
      <c r="R2" s="9">
        <f>Q2/J2</f>
        <v>0.98740862944162433</v>
      </c>
      <c r="S2" s="12">
        <f>J2-O2</f>
        <v>0</v>
      </c>
      <c r="T2" s="12">
        <v>49610000</v>
      </c>
      <c r="U2" s="15" t="s">
        <v>26</v>
      </c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76.5" x14ac:dyDescent="0.2">
      <c r="A3" s="10"/>
      <c r="B3" s="10"/>
      <c r="C3" s="10"/>
      <c r="D3" s="6" t="s">
        <v>27</v>
      </c>
      <c r="E3" s="5">
        <v>121</v>
      </c>
      <c r="F3" s="5">
        <v>94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89.25" x14ac:dyDescent="0.2">
      <c r="A4" s="11"/>
      <c r="B4" s="11"/>
      <c r="C4" s="11"/>
      <c r="D4" s="6" t="s">
        <v>28</v>
      </c>
      <c r="E4" s="5">
        <v>0.85</v>
      </c>
      <c r="F4" s="5">
        <v>1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51" x14ac:dyDescent="0.2">
      <c r="A5" s="15" t="s">
        <v>21</v>
      </c>
      <c r="B5" s="16" t="s">
        <v>29</v>
      </c>
      <c r="C5" s="16" t="s">
        <v>30</v>
      </c>
      <c r="D5" s="6" t="s">
        <v>31</v>
      </c>
      <c r="E5" s="7">
        <v>5</v>
      </c>
      <c r="F5" s="7">
        <v>5</v>
      </c>
      <c r="G5" s="16" t="s">
        <v>32</v>
      </c>
      <c r="H5" s="13">
        <v>22500000000</v>
      </c>
      <c r="I5" s="13">
        <v>0</v>
      </c>
      <c r="J5" s="13">
        <v>30210052000</v>
      </c>
      <c r="K5" s="13">
        <v>28676340584</v>
      </c>
      <c r="L5" s="9">
        <f>K5/J5</f>
        <v>0.94923175186855024</v>
      </c>
      <c r="M5" s="13">
        <v>15066628902</v>
      </c>
      <c r="N5" s="9">
        <f>M5/J5</f>
        <v>0.49872899596465442</v>
      </c>
      <c r="O5" s="12">
        <f>J5</f>
        <v>30210052000</v>
      </c>
      <c r="P5" s="9">
        <f>O5/J5</f>
        <v>1</v>
      </c>
      <c r="Q5" s="12">
        <f>J5-T5</f>
        <v>29922728447</v>
      </c>
      <c r="R5" s="9">
        <f>Q5/J5</f>
        <v>0.99048914073368688</v>
      </c>
      <c r="S5" s="12">
        <f>J5-O5</f>
        <v>0</v>
      </c>
      <c r="T5" s="12">
        <v>287323553</v>
      </c>
      <c r="U5" s="15" t="s">
        <v>26</v>
      </c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51" x14ac:dyDescent="0.2">
      <c r="A6" s="11"/>
      <c r="B6" s="11"/>
      <c r="C6" s="11"/>
      <c r="D6" s="6" t="s">
        <v>33</v>
      </c>
      <c r="E6" s="7">
        <v>3</v>
      </c>
      <c r="F6" s="7">
        <v>7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02" x14ac:dyDescent="0.2">
      <c r="A7" s="15" t="s">
        <v>21</v>
      </c>
      <c r="B7" s="16" t="s">
        <v>34</v>
      </c>
      <c r="C7" s="16" t="s">
        <v>35</v>
      </c>
      <c r="D7" s="4" t="s">
        <v>36</v>
      </c>
      <c r="E7" s="5">
        <v>1.97</v>
      </c>
      <c r="F7" s="5">
        <v>3</v>
      </c>
      <c r="G7" s="16" t="s">
        <v>37</v>
      </c>
      <c r="H7" s="13">
        <v>20013000000</v>
      </c>
      <c r="I7" s="13">
        <v>0</v>
      </c>
      <c r="J7" s="13">
        <v>14966336053</v>
      </c>
      <c r="K7" s="13">
        <v>12150044502</v>
      </c>
      <c r="L7" s="9">
        <f>K7/J7</f>
        <v>0.81182491552864233</v>
      </c>
      <c r="M7" s="13">
        <v>8783525597</v>
      </c>
      <c r="N7" s="9">
        <f>M7/J7</f>
        <v>0.58688549862137729</v>
      </c>
      <c r="O7" s="12">
        <f>J7-766293</f>
        <v>14965569760</v>
      </c>
      <c r="P7" s="14">
        <f>O7/J7</f>
        <v>0.99994879889123922</v>
      </c>
      <c r="Q7" s="12">
        <f>J7-T7</f>
        <v>13709495853</v>
      </c>
      <c r="R7" s="9">
        <f>Q7/J7</f>
        <v>0.91602218501915389</v>
      </c>
      <c r="S7" s="12">
        <f>J7-O7</f>
        <v>766293</v>
      </c>
      <c r="T7" s="12">
        <v>1256840200</v>
      </c>
      <c r="U7" s="15" t="s">
        <v>26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51" x14ac:dyDescent="0.2">
      <c r="A8" s="10"/>
      <c r="B8" s="10"/>
      <c r="C8" s="10"/>
      <c r="D8" s="4" t="s">
        <v>38</v>
      </c>
      <c r="E8" s="5">
        <v>148</v>
      </c>
      <c r="F8" s="5">
        <v>148</v>
      </c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89.25" x14ac:dyDescent="0.2">
      <c r="A9" s="10"/>
      <c r="B9" s="10"/>
      <c r="C9" s="10"/>
      <c r="D9" s="4" t="s">
        <v>39</v>
      </c>
      <c r="E9" s="5">
        <v>83</v>
      </c>
      <c r="F9" s="5">
        <v>90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38.25" x14ac:dyDescent="0.2">
      <c r="A10" s="11"/>
      <c r="B10" s="11"/>
      <c r="C10" s="11"/>
      <c r="D10" s="4" t="s">
        <v>40</v>
      </c>
      <c r="E10" s="5">
        <v>8.6999999999999993</v>
      </c>
      <c r="F10" s="5">
        <v>10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76.5" x14ac:dyDescent="0.2">
      <c r="A11" s="15" t="s">
        <v>21</v>
      </c>
      <c r="B11" s="16" t="s">
        <v>41</v>
      </c>
      <c r="C11" s="16" t="s">
        <v>42</v>
      </c>
      <c r="D11" s="4" t="s">
        <v>43</v>
      </c>
      <c r="E11" s="5">
        <v>57</v>
      </c>
      <c r="F11" s="5">
        <v>70</v>
      </c>
      <c r="G11" s="16" t="s">
        <v>32</v>
      </c>
      <c r="H11" s="13">
        <v>11491000000</v>
      </c>
      <c r="I11" s="13">
        <v>0</v>
      </c>
      <c r="J11" s="13">
        <v>10280000000</v>
      </c>
      <c r="K11" s="13">
        <v>8301138478</v>
      </c>
      <c r="L11" s="9">
        <f>K11/J11</f>
        <v>0.80750374299610894</v>
      </c>
      <c r="M11" s="13">
        <v>5114882356</v>
      </c>
      <c r="N11" s="9">
        <f>M11/J11</f>
        <v>0.49755664941634242</v>
      </c>
      <c r="O11" s="12">
        <f>J11-258000000</f>
        <v>10022000000</v>
      </c>
      <c r="P11" s="14">
        <f>O11/J11</f>
        <v>0.97490272373540854</v>
      </c>
      <c r="Q11" s="12">
        <f>J11-T11</f>
        <v>9427390900</v>
      </c>
      <c r="R11" s="9">
        <f>Q11/J11</f>
        <v>0.91706137159533074</v>
      </c>
      <c r="S11" s="12">
        <f>J11-O11</f>
        <v>258000000</v>
      </c>
      <c r="T11" s="12">
        <v>852609100</v>
      </c>
      <c r="U11" s="15" t="s">
        <v>26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38.25" x14ac:dyDescent="0.2">
      <c r="A12" s="10"/>
      <c r="B12" s="10"/>
      <c r="C12" s="10"/>
      <c r="D12" s="4" t="s">
        <v>44</v>
      </c>
      <c r="E12" s="5">
        <v>5</v>
      </c>
      <c r="F12" s="5">
        <v>5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51" x14ac:dyDescent="0.2">
      <c r="A13" s="10"/>
      <c r="B13" s="10"/>
      <c r="C13" s="10"/>
      <c r="D13" s="4" t="s">
        <v>45</v>
      </c>
      <c r="E13" s="5">
        <v>431</v>
      </c>
      <c r="F13" s="5">
        <v>450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38.25" x14ac:dyDescent="0.2">
      <c r="A14" s="10"/>
      <c r="B14" s="10"/>
      <c r="C14" s="10"/>
      <c r="D14" s="4" t="s">
        <v>46</v>
      </c>
      <c r="E14" s="5">
        <v>759</v>
      </c>
      <c r="F14" s="5">
        <v>759</v>
      </c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38.25" x14ac:dyDescent="0.2">
      <c r="A15" s="10"/>
      <c r="B15" s="10"/>
      <c r="C15" s="10"/>
      <c r="D15" s="4" t="s">
        <v>47</v>
      </c>
      <c r="E15" s="5">
        <v>300</v>
      </c>
      <c r="F15" s="5">
        <v>300</v>
      </c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ht="25.5" x14ac:dyDescent="0.2">
      <c r="A16" s="11"/>
      <c r="B16" s="11"/>
      <c r="C16" s="11"/>
      <c r="D16" s="4" t="s">
        <v>48</v>
      </c>
      <c r="E16" s="5">
        <v>2</v>
      </c>
      <c r="F16" s="5">
        <v>4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ht="38.25" x14ac:dyDescent="0.2">
      <c r="A17" s="15" t="s">
        <v>21</v>
      </c>
      <c r="B17" s="16" t="s">
        <v>34</v>
      </c>
      <c r="C17" s="16" t="s">
        <v>49</v>
      </c>
      <c r="D17" s="4" t="s">
        <v>50</v>
      </c>
      <c r="E17" s="5">
        <v>281</v>
      </c>
      <c r="F17" s="5">
        <v>320</v>
      </c>
      <c r="G17" s="16" t="s">
        <v>51</v>
      </c>
      <c r="H17" s="13">
        <v>31266042000</v>
      </c>
      <c r="I17" s="13">
        <v>13894570749</v>
      </c>
      <c r="J17" s="13">
        <v>48438977640</v>
      </c>
      <c r="K17" s="13">
        <v>31775281169</v>
      </c>
      <c r="L17" s="9">
        <f>K17/J17</f>
        <v>0.65598579320056849</v>
      </c>
      <c r="M17" s="13">
        <v>23685943573</v>
      </c>
      <c r="N17" s="9">
        <f>M17/J17</f>
        <v>0.48898520833851356</v>
      </c>
      <c r="O17" s="12">
        <f>J17-992933110</f>
        <v>47446044530</v>
      </c>
      <c r="P17" s="14">
        <f>O17/J17</f>
        <v>0.97950136112740627</v>
      </c>
      <c r="Q17" s="12">
        <f>J17-T17</f>
        <v>43996477627</v>
      </c>
      <c r="R17" s="9">
        <f>Q17/J17</f>
        <v>0.90828666851689566</v>
      </c>
      <c r="S17" s="12">
        <f>J17-O17</f>
        <v>992933110</v>
      </c>
      <c r="T17" s="12">
        <v>4442500013</v>
      </c>
      <c r="U17" s="15" t="s">
        <v>26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38.25" x14ac:dyDescent="0.2">
      <c r="A18" s="10"/>
      <c r="B18" s="10"/>
      <c r="C18" s="10"/>
      <c r="D18" s="4" t="s">
        <v>52</v>
      </c>
      <c r="E18" s="5">
        <v>30</v>
      </c>
      <c r="F18" s="5">
        <v>30</v>
      </c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51" x14ac:dyDescent="0.2">
      <c r="A19" s="10"/>
      <c r="B19" s="10"/>
      <c r="C19" s="10"/>
      <c r="D19" s="4" t="s">
        <v>53</v>
      </c>
      <c r="E19" s="5">
        <v>205</v>
      </c>
      <c r="F19" s="5">
        <v>283</v>
      </c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38.25" x14ac:dyDescent="0.2">
      <c r="A20" s="10"/>
      <c r="B20" s="10"/>
      <c r="C20" s="10"/>
      <c r="D20" s="4" t="s">
        <v>54</v>
      </c>
      <c r="E20" s="5">
        <v>0.9</v>
      </c>
      <c r="F20" s="5">
        <v>1</v>
      </c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51" x14ac:dyDescent="0.2">
      <c r="A21" s="10"/>
      <c r="B21" s="10"/>
      <c r="C21" s="10"/>
      <c r="D21" s="4" t="s">
        <v>55</v>
      </c>
      <c r="E21" s="5">
        <v>250</v>
      </c>
      <c r="F21" s="5">
        <v>530</v>
      </c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38.25" x14ac:dyDescent="0.2">
      <c r="A22" s="11"/>
      <c r="B22" s="11"/>
      <c r="C22" s="11"/>
      <c r="D22" s="4" t="s">
        <v>56</v>
      </c>
      <c r="E22" s="5">
        <v>188</v>
      </c>
      <c r="F22" s="5">
        <v>349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76.5" x14ac:dyDescent="0.2">
      <c r="A23" s="15" t="s">
        <v>21</v>
      </c>
      <c r="B23" s="16" t="s">
        <v>34</v>
      </c>
      <c r="C23" s="16" t="s">
        <v>57</v>
      </c>
      <c r="D23" s="6" t="s">
        <v>58</v>
      </c>
      <c r="E23" s="8">
        <v>4042728</v>
      </c>
      <c r="F23" s="8">
        <v>4913475</v>
      </c>
      <c r="G23" s="16" t="s">
        <v>59</v>
      </c>
      <c r="H23" s="13">
        <v>56439319000</v>
      </c>
      <c r="I23" s="13">
        <v>0</v>
      </c>
      <c r="J23" s="13">
        <v>55787617999</v>
      </c>
      <c r="K23" s="13">
        <v>55133432257</v>
      </c>
      <c r="L23" s="9">
        <f>K23/J23</f>
        <v>0.98827363910730648</v>
      </c>
      <c r="M23" s="13">
        <v>39886611636</v>
      </c>
      <c r="N23" s="9">
        <f>M23/J23</f>
        <v>0.71497248075218001</v>
      </c>
      <c r="O23" s="12">
        <f>J23</f>
        <v>55787617999</v>
      </c>
      <c r="P23" s="14">
        <f>O23/J23</f>
        <v>1</v>
      </c>
      <c r="Q23" s="12">
        <f>J23-T23</f>
        <v>50984672341</v>
      </c>
      <c r="R23" s="9">
        <f>Q23/J23</f>
        <v>0.91390660095783094</v>
      </c>
      <c r="S23" s="12">
        <f>J23-O23</f>
        <v>0</v>
      </c>
      <c r="T23" s="12">
        <v>4802945658</v>
      </c>
      <c r="U23" s="15" t="s">
        <v>26</v>
      </c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38.25" x14ac:dyDescent="0.2">
      <c r="A24" s="10"/>
      <c r="B24" s="10"/>
      <c r="C24" s="10"/>
      <c r="D24" s="6" t="s">
        <v>60</v>
      </c>
      <c r="E24" s="7">
        <v>23.2</v>
      </c>
      <c r="F24" s="7">
        <v>30</v>
      </c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ht="51" x14ac:dyDescent="0.2">
      <c r="A25" s="11"/>
      <c r="B25" s="11"/>
      <c r="C25" s="11"/>
      <c r="D25" s="6" t="s">
        <v>61</v>
      </c>
      <c r="E25" s="7">
        <v>1</v>
      </c>
      <c r="F25" s="7">
        <v>3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ht="102" x14ac:dyDescent="0.2">
      <c r="A26" s="15" t="s">
        <v>21</v>
      </c>
      <c r="B26" s="16" t="s">
        <v>62</v>
      </c>
      <c r="C26" s="16" t="s">
        <v>63</v>
      </c>
      <c r="D26" s="4" t="s">
        <v>64</v>
      </c>
      <c r="E26" s="5">
        <v>1.67</v>
      </c>
      <c r="F26" s="5">
        <v>2.1</v>
      </c>
      <c r="G26" s="16" t="s">
        <v>65</v>
      </c>
      <c r="H26" s="13">
        <v>51735211000</v>
      </c>
      <c r="I26" s="13">
        <v>0</v>
      </c>
      <c r="J26" s="13">
        <v>55292322947</v>
      </c>
      <c r="K26" s="13">
        <v>40018037921</v>
      </c>
      <c r="L26" s="9">
        <f>K26/J26</f>
        <v>0.72375396416893101</v>
      </c>
      <c r="M26" s="13">
        <v>16015697759</v>
      </c>
      <c r="N26" s="9">
        <f>M26/J26</f>
        <v>0.28965499920037208</v>
      </c>
      <c r="O26" s="12">
        <f>J26-9463524-1105306099-99-14960000</f>
        <v>54162593225</v>
      </c>
      <c r="P26" s="14">
        <f>O26/J26</f>
        <v>0.9795680546269887</v>
      </c>
      <c r="Q26" s="12">
        <f>J26-T26</f>
        <v>37461417967</v>
      </c>
      <c r="R26" s="9">
        <f>Q26/J26</f>
        <v>0.67751571954949941</v>
      </c>
      <c r="S26" s="12">
        <f>J26-O26</f>
        <v>1129729722</v>
      </c>
      <c r="T26" s="12">
        <v>17830904980</v>
      </c>
      <c r="U26" s="15" t="s">
        <v>26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ht="38.25" x14ac:dyDescent="0.2">
      <c r="A27" s="10"/>
      <c r="B27" s="10"/>
      <c r="C27" s="10"/>
      <c r="D27" s="4" t="s">
        <v>66</v>
      </c>
      <c r="E27" s="5">
        <v>0.38</v>
      </c>
      <c r="F27" s="5">
        <v>0.5</v>
      </c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ht="38.25" x14ac:dyDescent="0.2">
      <c r="A28" s="10"/>
      <c r="B28" s="10"/>
      <c r="C28" s="10"/>
      <c r="D28" s="4" t="s">
        <v>67</v>
      </c>
      <c r="E28" s="5">
        <v>13</v>
      </c>
      <c r="F28" s="5">
        <v>15</v>
      </c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ht="63.75" x14ac:dyDescent="0.2">
      <c r="A29" s="11"/>
      <c r="B29" s="11"/>
      <c r="C29" s="11"/>
      <c r="D29" s="4" t="s">
        <v>68</v>
      </c>
      <c r="E29" s="5">
        <v>17</v>
      </c>
      <c r="F29" s="5">
        <v>21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ht="25.5" x14ac:dyDescent="0.2">
      <c r="A30" s="15" t="s">
        <v>21</v>
      </c>
      <c r="B30" s="16" t="s">
        <v>69</v>
      </c>
      <c r="C30" s="16" t="s">
        <v>70</v>
      </c>
      <c r="D30" s="6" t="s">
        <v>71</v>
      </c>
      <c r="E30" s="7">
        <v>4</v>
      </c>
      <c r="F30" s="7">
        <v>36</v>
      </c>
      <c r="G30" s="16" t="s">
        <v>32</v>
      </c>
      <c r="H30" s="13">
        <v>17305000000</v>
      </c>
      <c r="I30" s="13">
        <v>8151570401</v>
      </c>
      <c r="J30" s="13">
        <v>22581798987</v>
      </c>
      <c r="K30" s="13">
        <v>16023206325</v>
      </c>
      <c r="L30" s="9">
        <f>K30/J30</f>
        <v>0.70956288000899825</v>
      </c>
      <c r="M30" s="13">
        <v>8717552924</v>
      </c>
      <c r="N30" s="9">
        <f>M30/J30</f>
        <v>0.38604333202233193</v>
      </c>
      <c r="O30" s="12">
        <f>J30-143285716</f>
        <v>22438513271</v>
      </c>
      <c r="P30" s="14">
        <f>O30/J30</f>
        <v>0.99365481394628974</v>
      </c>
      <c r="Q30" s="12">
        <f>J30-T30</f>
        <v>18756543965</v>
      </c>
      <c r="R30" s="9">
        <f>Q30/J30</f>
        <v>0.83060450479600223</v>
      </c>
      <c r="S30" s="12">
        <f>J30-O30</f>
        <v>143285716</v>
      </c>
      <c r="T30" s="12">
        <v>3825255022</v>
      </c>
      <c r="U30" s="15" t="s">
        <v>26</v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25.5" x14ac:dyDescent="0.2">
      <c r="A31" s="10"/>
      <c r="B31" s="10"/>
      <c r="C31" s="10"/>
      <c r="D31" s="6" t="s">
        <v>72</v>
      </c>
      <c r="E31" s="7">
        <v>8</v>
      </c>
      <c r="F31" s="7">
        <v>8</v>
      </c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ht="38.25" x14ac:dyDescent="0.2">
      <c r="A32" s="11"/>
      <c r="B32" s="11"/>
      <c r="C32" s="11"/>
      <c r="D32" s="6" t="s">
        <v>73</v>
      </c>
      <c r="E32" s="7">
        <v>1695</v>
      </c>
      <c r="F32" s="7">
        <v>2240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ht="76.5" x14ac:dyDescent="0.2">
      <c r="A33" s="15" t="s">
        <v>21</v>
      </c>
      <c r="B33" s="16" t="s">
        <v>34</v>
      </c>
      <c r="C33" s="16" t="s">
        <v>74</v>
      </c>
      <c r="D33" s="4" t="s">
        <v>75</v>
      </c>
      <c r="E33" s="5">
        <v>0.9</v>
      </c>
      <c r="F33" s="5">
        <v>1</v>
      </c>
      <c r="G33" s="16" t="s">
        <v>76</v>
      </c>
      <c r="H33" s="13">
        <v>17771120000</v>
      </c>
      <c r="I33" s="13">
        <v>0</v>
      </c>
      <c r="J33" s="13">
        <v>13353527524</v>
      </c>
      <c r="K33" s="13">
        <v>10670585310</v>
      </c>
      <c r="L33" s="9">
        <f>K33/J33</f>
        <v>0.79908363470416288</v>
      </c>
      <c r="M33" s="13">
        <v>8120706776</v>
      </c>
      <c r="N33" s="9">
        <f>M33/J33</f>
        <v>0.60813195325391234</v>
      </c>
      <c r="O33" s="12">
        <f>J33-9714066-285214284</f>
        <v>13058599174</v>
      </c>
      <c r="P33" s="14">
        <f>O33/J33</f>
        <v>0.97791382468265919</v>
      </c>
      <c r="Q33" s="12">
        <f>J33-T33</f>
        <v>11843409348</v>
      </c>
      <c r="R33" s="9">
        <f>Q33/J33</f>
        <v>0.88691241521868303</v>
      </c>
      <c r="S33" s="12">
        <f>J33-O33</f>
        <v>294928350</v>
      </c>
      <c r="T33" s="12">
        <v>1510118176</v>
      </c>
      <c r="U33" s="15" t="s">
        <v>26</v>
      </c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ht="63.75" x14ac:dyDescent="0.2">
      <c r="A34" s="10"/>
      <c r="B34" s="10"/>
      <c r="C34" s="10"/>
      <c r="D34" s="4" t="s">
        <v>77</v>
      </c>
      <c r="E34" s="5">
        <v>21.4</v>
      </c>
      <c r="F34" s="5">
        <v>32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89.25" x14ac:dyDescent="0.2">
      <c r="A35" s="10"/>
      <c r="B35" s="10"/>
      <c r="C35" s="10"/>
      <c r="D35" s="4" t="s">
        <v>78</v>
      </c>
      <c r="E35" s="5">
        <v>0.86</v>
      </c>
      <c r="F35" s="5">
        <v>1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89.25" x14ac:dyDescent="0.2">
      <c r="A36" s="10"/>
      <c r="B36" s="10"/>
      <c r="C36" s="10"/>
      <c r="D36" s="4" t="s">
        <v>79</v>
      </c>
      <c r="E36" s="5">
        <v>0.69</v>
      </c>
      <c r="F36" s="5">
        <v>1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ht="114.75" x14ac:dyDescent="0.2">
      <c r="A37" s="10"/>
      <c r="B37" s="10"/>
      <c r="C37" s="10"/>
      <c r="D37" s="4" t="s">
        <v>80</v>
      </c>
      <c r="E37" s="5">
        <v>17.36</v>
      </c>
      <c r="F37" s="5">
        <v>18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ht="89.25" x14ac:dyDescent="0.2">
      <c r="A38" s="11"/>
      <c r="B38" s="11"/>
      <c r="C38" s="11"/>
      <c r="D38" s="4" t="s">
        <v>81</v>
      </c>
      <c r="E38" s="5">
        <v>12</v>
      </c>
      <c r="F38" s="5">
        <v>13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25.5" x14ac:dyDescent="0.2">
      <c r="A39" s="15" t="s">
        <v>21</v>
      </c>
      <c r="B39" s="16" t="s">
        <v>34</v>
      </c>
      <c r="C39" s="16" t="s">
        <v>82</v>
      </c>
      <c r="D39" s="4" t="s">
        <v>83</v>
      </c>
      <c r="E39" s="7">
        <v>80</v>
      </c>
      <c r="F39" s="7">
        <v>95</v>
      </c>
      <c r="G39" s="15" t="s">
        <v>25</v>
      </c>
      <c r="H39" s="13">
        <v>14324000000</v>
      </c>
      <c r="I39" s="13">
        <v>0</v>
      </c>
      <c r="J39" s="13">
        <v>15040200000</v>
      </c>
      <c r="K39" s="13">
        <v>13562679041</v>
      </c>
      <c r="L39" s="9">
        <f>K39/J39</f>
        <v>0.90176188089254128</v>
      </c>
      <c r="M39" s="13">
        <v>9564761389</v>
      </c>
      <c r="N39" s="9">
        <f>M39/J39</f>
        <v>0.63594642285341951</v>
      </c>
      <c r="O39" s="12">
        <f>J39-191692</f>
        <v>15040008308</v>
      </c>
      <c r="P39" s="9">
        <f>O39/J39</f>
        <v>0.99998725469076211</v>
      </c>
      <c r="Q39" s="12">
        <f>J39-T39</f>
        <v>14713447100</v>
      </c>
      <c r="R39" s="9">
        <f>Q39/J39</f>
        <v>0.97827469714498483</v>
      </c>
      <c r="S39" s="12">
        <f>J39-O39</f>
        <v>191692</v>
      </c>
      <c r="T39" s="12">
        <v>326752900</v>
      </c>
      <c r="U39" s="15" t="s">
        <v>26</v>
      </c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76.5" x14ac:dyDescent="0.2">
      <c r="A40" s="10"/>
      <c r="B40" s="10"/>
      <c r="C40" s="10"/>
      <c r="D40" s="4" t="s">
        <v>84</v>
      </c>
      <c r="E40" s="7">
        <v>37</v>
      </c>
      <c r="F40" s="7">
        <v>90</v>
      </c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51" x14ac:dyDescent="0.2">
      <c r="A41" s="10"/>
      <c r="B41" s="10"/>
      <c r="C41" s="10"/>
      <c r="D41" s="4" t="s">
        <v>85</v>
      </c>
      <c r="E41" s="7">
        <v>0.85</v>
      </c>
      <c r="F41" s="7">
        <v>1</v>
      </c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63.75" x14ac:dyDescent="0.2">
      <c r="A42" s="10"/>
      <c r="B42" s="10"/>
      <c r="C42" s="10"/>
      <c r="D42" s="6" t="s">
        <v>86</v>
      </c>
      <c r="E42" s="7">
        <v>0.21</v>
      </c>
      <c r="F42" s="7">
        <v>0.25</v>
      </c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ht="51" x14ac:dyDescent="0.2">
      <c r="A43" s="10"/>
      <c r="B43" s="10"/>
      <c r="C43" s="10"/>
      <c r="D43" s="6" t="s">
        <v>87</v>
      </c>
      <c r="E43" s="7">
        <v>0.71</v>
      </c>
      <c r="F43" s="7">
        <v>1</v>
      </c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ht="63.75" x14ac:dyDescent="0.2">
      <c r="A44" s="10"/>
      <c r="B44" s="10"/>
      <c r="C44" s="10"/>
      <c r="D44" s="6" t="s">
        <v>88</v>
      </c>
      <c r="E44" s="7">
        <v>0.22</v>
      </c>
      <c r="F44" s="7">
        <v>0.25</v>
      </c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ht="51" x14ac:dyDescent="0.2">
      <c r="A45" s="11"/>
      <c r="B45" s="11"/>
      <c r="C45" s="11"/>
      <c r="D45" s="6" t="s">
        <v>89</v>
      </c>
      <c r="E45" s="7">
        <v>0.21</v>
      </c>
      <c r="F45" s="7">
        <v>0.25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ht="44.2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ht="44.2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ht="44.2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ht="44.2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ht="44.2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ht="44.2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ht="44.2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44.2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44.2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ht="44.2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44.2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ht="44.2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ht="44.2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ht="44.2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44.2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44.2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ht="44.2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ht="44.2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44.2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44.2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44.2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44.2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44.2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44.2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44.2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44.2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ht="44.2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ht="44.2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spans="1:36" ht="44.2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spans="1:36" ht="44.2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ht="44.2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ht="44.2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ht="44.2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ht="44.2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44.2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44.2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44.2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44.2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44.2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44.2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44.2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44.2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44.2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44.2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44.2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44.2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44.2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44.2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44.2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44.2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44.2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44.2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44.2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44.2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44.2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44.2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44.2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44.2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44.2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44.2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44.2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44.2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44.2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44.2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44.2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44.2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44.2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44.2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44.2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44.2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44.2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44.2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44.2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44.2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44.2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44.2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44.2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44.2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44.2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44.2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44.2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44.2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44.2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44.2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44.2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44.2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44.2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44.2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44.2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44.2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44.2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44.2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44.2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44.2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44.2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44.2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44.2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44.2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44.2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44.2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44.2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44.2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44.2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44.2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44.2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44.2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44.2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44.2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44.2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44.2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44.2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44.2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44.2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44.2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44.2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44.2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44.2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44.2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44.2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44.2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44.2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44.2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44.2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44.2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44.2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44.2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44.2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44.2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44.2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44.2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44.2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44.2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44.2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44.2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44.2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44.2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44.2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44.2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44.2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44.2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44.2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44.2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44.2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44.2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44.2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44.2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44.2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44.2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44.2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44.2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44.2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44.2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44.2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44.2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44.2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44.2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44.2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44.2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44.2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44.2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44.2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44.2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44.2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36" ht="44.2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36" ht="44.2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36" ht="44.2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36" ht="44.2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36" ht="44.2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36" ht="44.2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36" ht="44.2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36" ht="44.2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36" ht="44.2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36" ht="44.2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36" ht="44.2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36" ht="44.2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36" ht="44.2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36" ht="44.2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36" ht="44.2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36" ht="44.2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36" ht="44.2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36" ht="44.2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36" ht="44.2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36" ht="44.2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36" ht="44.2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36" ht="44.2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36" ht="44.2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36" ht="44.2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36" ht="44.2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36" ht="44.2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36" ht="44.2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36" ht="44.2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36" ht="44.2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36" ht="44.2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36" ht="44.2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36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</sheetData>
  <mergeCells count="180">
    <mergeCell ref="A33:A38"/>
    <mergeCell ref="B33:B38"/>
    <mergeCell ref="C33:C38"/>
    <mergeCell ref="G33:G38"/>
    <mergeCell ref="H33:H38"/>
    <mergeCell ref="I33:I38"/>
    <mergeCell ref="J33:J38"/>
    <mergeCell ref="T30:T32"/>
    <mergeCell ref="U30:U32"/>
    <mergeCell ref="T33:T38"/>
    <mergeCell ref="U33:U38"/>
    <mergeCell ref="K30:K32"/>
    <mergeCell ref="L30:L32"/>
    <mergeCell ref="M30:M32"/>
    <mergeCell ref="N30:N32"/>
    <mergeCell ref="O30:O32"/>
    <mergeCell ref="P30:P32"/>
    <mergeCell ref="Q30:Q32"/>
    <mergeCell ref="A26:A29"/>
    <mergeCell ref="B26:B29"/>
    <mergeCell ref="C26:C29"/>
    <mergeCell ref="G26:G29"/>
    <mergeCell ref="H26:H29"/>
    <mergeCell ref="I26:I29"/>
    <mergeCell ref="J26:J29"/>
    <mergeCell ref="R30:R32"/>
    <mergeCell ref="S30:S32"/>
    <mergeCell ref="A30:A32"/>
    <mergeCell ref="B30:B32"/>
    <mergeCell ref="C30:C32"/>
    <mergeCell ref="G30:G32"/>
    <mergeCell ref="H30:H32"/>
    <mergeCell ref="I30:I32"/>
    <mergeCell ref="J30:J32"/>
    <mergeCell ref="R26:R29"/>
    <mergeCell ref="S26:S29"/>
    <mergeCell ref="T26:T29"/>
    <mergeCell ref="U26:U29"/>
    <mergeCell ref="K26:K29"/>
    <mergeCell ref="L26:L29"/>
    <mergeCell ref="M26:M29"/>
    <mergeCell ref="N26:N29"/>
    <mergeCell ref="O26:O29"/>
    <mergeCell ref="P26:P29"/>
    <mergeCell ref="Q26:Q29"/>
    <mergeCell ref="T39:T45"/>
    <mergeCell ref="U39:U45"/>
    <mergeCell ref="K39:K45"/>
    <mergeCell ref="L39:L45"/>
    <mergeCell ref="M39:M45"/>
    <mergeCell ref="N39:N45"/>
    <mergeCell ref="O39:O45"/>
    <mergeCell ref="P39:P45"/>
    <mergeCell ref="Q39:Q45"/>
    <mergeCell ref="A39:A45"/>
    <mergeCell ref="B39:B45"/>
    <mergeCell ref="C39:C45"/>
    <mergeCell ref="G39:G45"/>
    <mergeCell ref="H39:H45"/>
    <mergeCell ref="I39:I45"/>
    <mergeCell ref="J39:J45"/>
    <mergeCell ref="R39:R45"/>
    <mergeCell ref="S39:S45"/>
    <mergeCell ref="R33:R38"/>
    <mergeCell ref="S33:S38"/>
    <mergeCell ref="K33:K38"/>
    <mergeCell ref="L33:L38"/>
    <mergeCell ref="M33:M38"/>
    <mergeCell ref="N33:N38"/>
    <mergeCell ref="O33:O38"/>
    <mergeCell ref="P33:P38"/>
    <mergeCell ref="Q33:Q38"/>
    <mergeCell ref="A17:A22"/>
    <mergeCell ref="B17:B22"/>
    <mergeCell ref="C17:C22"/>
    <mergeCell ref="G17:G22"/>
    <mergeCell ref="H17:H22"/>
    <mergeCell ref="I17:I22"/>
    <mergeCell ref="J17:J22"/>
    <mergeCell ref="A23:A25"/>
    <mergeCell ref="B23:B25"/>
    <mergeCell ref="C23:C25"/>
    <mergeCell ref="G23:G25"/>
    <mergeCell ref="H23:H25"/>
    <mergeCell ref="I23:I25"/>
    <mergeCell ref="J23:J25"/>
    <mergeCell ref="J11:J16"/>
    <mergeCell ref="R17:R22"/>
    <mergeCell ref="S17:S22"/>
    <mergeCell ref="T17:T22"/>
    <mergeCell ref="U17:U22"/>
    <mergeCell ref="T23:T25"/>
    <mergeCell ref="U23:U25"/>
    <mergeCell ref="K17:K22"/>
    <mergeCell ref="L17:L22"/>
    <mergeCell ref="M17:M22"/>
    <mergeCell ref="N17:N22"/>
    <mergeCell ref="O17:O22"/>
    <mergeCell ref="P17:P22"/>
    <mergeCell ref="Q17:Q22"/>
    <mergeCell ref="T11:T16"/>
    <mergeCell ref="U11:U16"/>
    <mergeCell ref="K11:K16"/>
    <mergeCell ref="L11:L16"/>
    <mergeCell ref="M11:M16"/>
    <mergeCell ref="N11:N16"/>
    <mergeCell ref="O11:O16"/>
    <mergeCell ref="P11:P16"/>
    <mergeCell ref="Q11:Q16"/>
    <mergeCell ref="A7:A10"/>
    <mergeCell ref="B7:B10"/>
    <mergeCell ref="C7:C10"/>
    <mergeCell ref="G7:G10"/>
    <mergeCell ref="H7:H10"/>
    <mergeCell ref="I7:I10"/>
    <mergeCell ref="J7:J10"/>
    <mergeCell ref="R23:R25"/>
    <mergeCell ref="S23:S25"/>
    <mergeCell ref="K23:K25"/>
    <mergeCell ref="L23:L25"/>
    <mergeCell ref="M23:M25"/>
    <mergeCell ref="N23:N25"/>
    <mergeCell ref="O23:O25"/>
    <mergeCell ref="P23:P25"/>
    <mergeCell ref="Q23:Q25"/>
    <mergeCell ref="R11:R16"/>
    <mergeCell ref="S11:S16"/>
    <mergeCell ref="A11:A16"/>
    <mergeCell ref="B11:B16"/>
    <mergeCell ref="C11:C16"/>
    <mergeCell ref="G11:G16"/>
    <mergeCell ref="H11:H16"/>
    <mergeCell ref="I11:I16"/>
    <mergeCell ref="T5:T6"/>
    <mergeCell ref="U5:U6"/>
    <mergeCell ref="T7:T10"/>
    <mergeCell ref="U7:U10"/>
    <mergeCell ref="K5:K6"/>
    <mergeCell ref="L5:L6"/>
    <mergeCell ref="M5:M6"/>
    <mergeCell ref="N5:N6"/>
    <mergeCell ref="O5:O6"/>
    <mergeCell ref="P5:P6"/>
    <mergeCell ref="Q5:Q6"/>
    <mergeCell ref="A2:A4"/>
    <mergeCell ref="B2:B4"/>
    <mergeCell ref="C2:C4"/>
    <mergeCell ref="G2:G4"/>
    <mergeCell ref="H2:H4"/>
    <mergeCell ref="I2:I4"/>
    <mergeCell ref="J2:J4"/>
    <mergeCell ref="R5:R6"/>
    <mergeCell ref="S5:S6"/>
    <mergeCell ref="A5:A6"/>
    <mergeCell ref="B5:B6"/>
    <mergeCell ref="C5:C6"/>
    <mergeCell ref="G5:G6"/>
    <mergeCell ref="H5:H6"/>
    <mergeCell ref="I5:I6"/>
    <mergeCell ref="J5:J6"/>
    <mergeCell ref="R2:R4"/>
    <mergeCell ref="S2:S4"/>
    <mergeCell ref="T2:T4"/>
    <mergeCell ref="U2:U4"/>
    <mergeCell ref="K2:K4"/>
    <mergeCell ref="L2:L4"/>
    <mergeCell ref="M2:M4"/>
    <mergeCell ref="N2:N4"/>
    <mergeCell ref="O2:O4"/>
    <mergeCell ref="P2:P4"/>
    <mergeCell ref="Q2:Q4"/>
    <mergeCell ref="R7:R10"/>
    <mergeCell ref="S7:S10"/>
    <mergeCell ref="K7:K10"/>
    <mergeCell ref="L7:L10"/>
    <mergeCell ref="M7:M10"/>
    <mergeCell ref="N7:N10"/>
    <mergeCell ref="O7:O10"/>
    <mergeCell ref="P7:P10"/>
    <mergeCell ref="Q7:Q10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Respuesta 1,2,3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Constanza Adriana Cárdenas Camacho</dc:creator>
  <cp:lastModifiedBy>CONSTANZA ADRIANA CARDENAS CAMACHO</cp:lastModifiedBy>
  <dcterms:created xsi:type="dcterms:W3CDTF">2025-12-13T12:45:17Z</dcterms:created>
  <dcterms:modified xsi:type="dcterms:W3CDTF">2025-12-13T12:45:17Z</dcterms:modified>
</cp:coreProperties>
</file>